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696" windowHeight="72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<sst xmlns="http://schemas.openxmlformats.org/spreadsheetml/2006/main" count="38" uniqueCount="38">
  <si>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Шаг №</t>
  </si>
  <si>
    <t>Что  сделать</t>
  </si>
  <si>
    <t>Формула</t>
  </si>
  <si>
    <t>Уменьшить проставленный в сопроводительных документах KoA на 10%</t>
  </si>
  <si>
    <t>KoA</t>
  </si>
  <si>
    <t>Результат</t>
  </si>
  <si>
    <t>Корректировать полученный КоА в сторону увеличения на 3,3% на каждые100 мл/мин потока диализата превышающего 500 мл/мин</t>
  </si>
  <si>
    <t>Вычислить коэффициент Z</t>
  </si>
  <si>
    <t>Вычислить дифузивный клиренс воды крови</t>
  </si>
  <si>
    <t xml:space="preserve">Вес до процедуры в кг </t>
  </si>
  <si>
    <t>Вес после процедуры в кг</t>
  </si>
  <si>
    <t>Время диализа в мин</t>
  </si>
  <si>
    <t>Вычислить поток фильтрата в мл/мин</t>
  </si>
  <si>
    <t>Вычислить общий К</t>
  </si>
  <si>
    <t xml:space="preserve">                                                     </t>
  </si>
  <si>
    <t xml:space="preserve">                                                             </t>
  </si>
  <si>
    <t xml:space="preserve">            </t>
  </si>
  <si>
    <t xml:space="preserve">                     </t>
  </si>
  <si>
    <t xml:space="preserve">           </t>
  </si>
  <si>
    <t xml:space="preserve">                                                                  </t>
  </si>
  <si>
    <t xml:space="preserve">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</si>
  <si>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</si>
  <si>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</si>
  <si>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</si>
  <si>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</t>
  </si>
  <si>
    <t xml:space="preserve">         </t>
  </si>
  <si>
    <t xml:space="preserve">        </t>
  </si>
  <si>
    <t xml:space="preserve">                                                 </t>
  </si>
  <si>
    <t>Поток крови в мл/мин</t>
  </si>
  <si>
    <t>Поток диализата в мл/мин</t>
  </si>
  <si>
    <t>KoAr=KoA/10</t>
  </si>
  <si>
    <t xml:space="preserve">KoAadj=KoAr+(Qd-500)*0,033 </t>
  </si>
  <si>
    <t>Qbadj=Qb*(1 -((Qb-200)/2000))</t>
  </si>
  <si>
    <t>Z=EXP((KoAadj/Qb)*(1-(Qbadj/Qd)))</t>
  </si>
  <si>
    <t>Qf=((W1-W2)*1000)/Tmin</t>
  </si>
  <si>
    <t>K=((1-Qf/(0,894*Qbadj))*Kdifw)+Qf</t>
  </si>
  <si>
    <t>K dif=0,894*E10*(Z-1)/(Z-(Qbadj/Qd))</t>
  </si>
  <si>
    <t>Корректировать поток крови, если он выше 200 мл/мин умножением на фактор коррекции F =1,0 -(Qb-200)/2000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</si>
</sst>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4"/>
      <color indexed="9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0" xfId="0" applyFill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6" xfId="0" applyFill="1" applyBorder="1" applyAlignment="1">
      <alignment wrapText="1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 wrapText="1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8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 topLeftCell="D1">
      <selection activeCell="I5" sqref="I5"/>
    </sheetView>
  </sheetViews>
  <sheetFormatPr defaultColWidth="9.00390625" defaultRowHeight="12.75"/>
  <cols>
    <col min="1" max="1" width="6.50390625" style="0" customWidth="1"/>
    <col min="2" max="2" width="38.625" style="0" customWidth="1"/>
    <col min="3" max="3" width="31.50390625" style="0" customWidth="1"/>
    <col min="4" max="4" width="12.875" style="0" customWidth="1"/>
  </cols>
  <sheetData>
    <row r="1" spans="1:4" ht="18" thickTop="1">
      <c r="A1" s="10"/>
      <c r="B1" s="2" t="s">
        <v>9</v>
      </c>
      <c r="C1" s="2"/>
      <c r="D1" s="3">
        <v>78</v>
      </c>
    </row>
    <row r="2" spans="1:4" ht="17.25">
      <c r="A2" s="10"/>
      <c r="B2" s="1" t="s">
        <v>10</v>
      </c>
      <c r="C2" s="1"/>
      <c r="D2" s="4">
        <v>75</v>
      </c>
    </row>
    <row r="3" spans="1:4" ht="17.25">
      <c r="A3" s="10"/>
      <c r="B3" s="1" t="s">
        <v>11</v>
      </c>
      <c r="C3" s="1"/>
      <c r="D3" s="4">
        <v>240</v>
      </c>
    </row>
    <row r="4" spans="1:7" ht="17.25">
      <c r="A4" s="10"/>
      <c r="B4" s="1" t="s">
        <v>28</v>
      </c>
      <c r="C4" s="1"/>
      <c r="D4" s="4">
        <v>350</v>
      </c>
      <c r="E4" t="s">
        <v>15</v>
      </c>
      <c r="F4" t="s">
        <v>23</v>
      </c>
      <c r="G4" t="s">
        <v>14</v>
      </c>
    </row>
    <row r="5" spans="1:4" ht="17.25">
      <c r="A5" s="10"/>
      <c r="B5" s="1" t="s">
        <v>4</v>
      </c>
      <c r="C5" s="1"/>
      <c r="D5" s="4">
        <v>700</v>
      </c>
    </row>
    <row r="6" spans="1:7" ht="17.25">
      <c r="A6" s="10"/>
      <c r="B6" s="6" t="s">
        <v>29</v>
      </c>
      <c r="C6" s="1" t="s">
        <v>16</v>
      </c>
      <c r="D6" s="4">
        <v>500</v>
      </c>
      <c r="E6" t="s">
        <v>17</v>
      </c>
      <c r="G6" t="s">
        <v>27</v>
      </c>
    </row>
    <row r="7" spans="1:9" ht="12.75">
      <c r="A7" s="18" t="s">
        <v>0</v>
      </c>
      <c r="B7" s="19" t="s">
        <v>1</v>
      </c>
      <c r="C7" s="19" t="s">
        <v>2</v>
      </c>
      <c r="D7" s="20" t="s">
        <v>5</v>
      </c>
      <c r="F7" t="s">
        <v>26</v>
      </c>
      <c r="G7" t="s">
        <v>22</v>
      </c>
      <c r="I7" t="s">
        <v>25</v>
      </c>
    </row>
    <row r="8" spans="1:8" ht="26.25">
      <c r="A8" s="14">
        <v>1</v>
      </c>
      <c r="B8" s="15" t="s">
        <v>3</v>
      </c>
      <c r="C8" s="7" t="s">
        <v>30</v>
      </c>
      <c r="D8" s="11">
        <f>D5-(D5/10)</f>
        <v>630</v>
      </c>
      <c r="E8" t="s">
        <v>19</v>
      </c>
      <c r="G8" t="s">
        <v>21</v>
      </c>
      <c r="H8" t="s">
        <v>18</v>
      </c>
    </row>
    <row r="9" spans="1:7" ht="52.5">
      <c r="A9" s="14">
        <v>2</v>
      </c>
      <c r="B9" s="15" t="s">
        <v>6</v>
      </c>
      <c r="C9" s="8" t="s">
        <v>31</v>
      </c>
      <c r="D9" s="11">
        <f>D8+((D6-500)*0.033)</f>
        <v>630</v>
      </c>
      <c r="F9" t="s">
        <v>20</v>
      </c>
      <c r="G9" t="s">
        <v>24</v>
      </c>
    </row>
    <row r="10" spans="1:4" ht="39">
      <c r="A10" s="14">
        <v>3</v>
      </c>
      <c r="B10" s="15" t="s">
        <v>37</v>
      </c>
      <c r="C10" s="8" t="s">
        <v>32</v>
      </c>
      <c r="D10" s="11">
        <f>D4*(1-((D4-200)/2000))</f>
        <v>323.75</v>
      </c>
    </row>
    <row r="11" spans="1:4" ht="12.75">
      <c r="A11" s="14">
        <v>4</v>
      </c>
      <c r="B11" s="15" t="s">
        <v>7</v>
      </c>
      <c r="C11" s="8" t="s">
        <v>33</v>
      </c>
      <c r="D11" s="12">
        <f>EXP((D9/D10)*(1-(D10/D6)))</f>
        <v>1.985649264295734</v>
      </c>
    </row>
    <row r="12" spans="1:4" ht="26.25">
      <c r="A12" s="14">
        <v>5</v>
      </c>
      <c r="B12" s="15" t="s">
        <v>8</v>
      </c>
      <c r="C12" s="8" t="s">
        <v>36</v>
      </c>
      <c r="D12" s="12">
        <f>0.894*D10*(D11-1)/(D11-(D10/D6))</f>
        <v>213.1891697735356</v>
      </c>
    </row>
    <row r="13" spans="1:4" ht="13.5" thickBot="1">
      <c r="A13" s="14">
        <v>6</v>
      </c>
      <c r="B13" s="15" t="s">
        <v>12</v>
      </c>
      <c r="C13" s="8" t="s">
        <v>34</v>
      </c>
      <c r="D13" s="13">
        <f>((D1-D2)*1000)/D3</f>
        <v>12.5</v>
      </c>
    </row>
    <row r="14" spans="1:4" ht="24" thickBot="1" thickTop="1">
      <c r="A14" s="16">
        <v>7</v>
      </c>
      <c r="B14" s="17" t="s">
        <v>13</v>
      </c>
      <c r="C14" s="9" t="s">
        <v>35</v>
      </c>
      <c r="D14" s="5">
        <f>((1-D13/(0.894*D10))*D12)+D13</f>
        <v>216.48196387174784</v>
      </c>
    </row>
    <row r="15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moscowdialysis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</dc:creator>
  <cp:keywords/>
  <dc:description/>
  <cp:lastModifiedBy>Денисов</cp:lastModifiedBy>
  <dcterms:created xsi:type="dcterms:W3CDTF">2002-09-21T07:06:47Z</dcterms:created>
  <dcterms:modified xsi:type="dcterms:W3CDTF">2002-09-23T16:52:34Z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