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60" windowHeight="5028" activeTab="2"/>
  </bookViews>
  <sheets>
    <sheet name="Таблица" sheetId="1" r:id="rId1"/>
    <sheet name="Диаграммы" sheetId="2" r:id="rId2"/>
    <sheet name="Сводные данные пациента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Денисов</author>
    <author>day</author>
  </authors>
  <commentList>
    <comment ref="B1" authorId="0">
      <text>
        <r>
          <rPr>
            <b/>
            <sz val="8"/>
            <rFont val="Arial"/>
            <family val="2"/>
          </rPr>
          <t xml:space="preserve">Денисов:
</t>
        </r>
        <r>
          <rPr>
            <b/>
            <sz val="8"/>
            <color indexed="10"/>
            <rFont val="Arial"/>
            <family val="2"/>
          </rPr>
          <t>Заполняется вручную</t>
        </r>
        <r>
          <rPr>
            <b/>
            <sz val="8"/>
            <rFont val="Arial"/>
            <family val="2"/>
          </rPr>
          <t xml:space="preserve">
Введите сюда фамилию и инициалы пациента</t>
        </r>
      </text>
    </comment>
    <comment ref="H1" authorId="0">
      <text>
        <r>
          <rPr>
            <b/>
            <sz val="8"/>
            <rFont val="Arial"/>
            <family val="2"/>
          </rPr>
          <t xml:space="preserve">Денисов:
</t>
        </r>
        <r>
          <rPr>
            <b/>
            <sz val="8"/>
            <color indexed="10"/>
            <rFont val="Arial"/>
            <family val="2"/>
          </rPr>
          <t>Заполняется вручную</t>
        </r>
        <r>
          <rPr>
            <b/>
            <sz val="8"/>
            <rFont val="Arial"/>
            <family val="2"/>
          </rPr>
          <t xml:space="preserve">
Введите номер карты пациента в Центре Диализа</t>
        </r>
      </text>
    </comment>
    <comment ref="B2" authorId="0">
      <text>
        <r>
          <rPr>
            <b/>
            <sz val="8"/>
            <rFont val="Arial"/>
            <family val="2"/>
          </rPr>
          <t xml:space="preserve">Денисов:
</t>
        </r>
        <r>
          <rPr>
            <b/>
            <sz val="8"/>
            <color indexed="10"/>
            <rFont val="Arial"/>
            <family val="2"/>
          </rPr>
          <t>Заполняется вручную</t>
        </r>
        <r>
          <rPr>
            <b/>
            <sz val="8"/>
            <rFont val="Arial"/>
            <family val="2"/>
          </rPr>
          <t xml:space="preserve">
Введите полный диагноз пациента</t>
        </r>
      </text>
    </comment>
    <comment ref="A3" authorId="0">
      <text>
        <r>
          <rPr>
            <b/>
            <sz val="8"/>
            <rFont val="Tahoma"/>
            <family val="0"/>
          </rPr>
          <t>Денисов:</t>
        </r>
        <r>
          <rPr>
            <sz val="8"/>
            <rFont val="Tahoma"/>
            <family val="0"/>
          </rPr>
          <t xml:space="preserve">
Место для фотографии пациента или схемы его осудистого доступа</t>
        </r>
      </text>
    </comment>
    <comment ref="C3" authorId="0">
      <text>
        <r>
          <rPr>
            <b/>
            <sz val="8"/>
            <rFont val="Tahoma"/>
            <family val="0"/>
          </rPr>
          <t>Денисов: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Вводится вручную</t>
        </r>
      </text>
    </comment>
    <comment ref="D3" authorId="0">
      <text>
        <r>
          <rPr>
            <b/>
            <sz val="8"/>
            <rFont val="Tahoma"/>
            <family val="0"/>
          </rPr>
          <t>Денисов: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Вводится вручную</t>
        </r>
      </text>
    </comment>
    <comment ref="E3" authorId="0">
      <text>
        <r>
          <rPr>
            <b/>
            <sz val="8"/>
            <rFont val="Tahoma"/>
            <family val="0"/>
          </rPr>
          <t>Денисов: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Вводится вручную в ЛИТРАХ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Денисов:
</t>
        </r>
        <r>
          <rPr>
            <b/>
            <sz val="8"/>
            <color indexed="10"/>
            <rFont val="Tahoma"/>
            <family val="2"/>
          </rPr>
          <t>Вводится вручную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Фактическое время диализа</t>
        </r>
      </text>
    </comment>
    <comment ref="G3" authorId="0">
      <text>
        <r>
          <rPr>
            <b/>
            <sz val="8"/>
            <rFont val="Arial"/>
            <family val="2"/>
          </rPr>
          <t xml:space="preserve">Денисов
</t>
        </r>
        <r>
          <rPr>
            <b/>
            <sz val="8"/>
            <color indexed="10"/>
            <rFont val="Arial"/>
            <family val="2"/>
          </rPr>
          <t xml:space="preserve">Вводится вручную </t>
        </r>
        <r>
          <rPr>
            <b/>
            <sz val="8"/>
            <rFont val="Arial"/>
            <family val="2"/>
          </rPr>
          <t>Концентрация мочевины в сыворотке крови до диализа в ммоль/л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Денисов
</t>
        </r>
        <r>
          <rPr>
            <b/>
            <sz val="8"/>
            <color indexed="10"/>
            <rFont val="Tahoma"/>
            <family val="2"/>
          </rPr>
          <t xml:space="preserve">Вводится вручную </t>
        </r>
        <r>
          <rPr>
            <b/>
            <sz val="8"/>
            <rFont val="Tahoma"/>
            <family val="0"/>
          </rPr>
          <t>Концентрация мочевины в сыворотке крови после диализа в ммоль/л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Денисов
</t>
        </r>
        <r>
          <rPr>
            <b/>
            <sz val="8"/>
            <color indexed="10"/>
            <rFont val="Tahoma"/>
            <family val="2"/>
          </rPr>
          <t>НЕ ВВОДИТЬ!</t>
        </r>
        <r>
          <rPr>
            <b/>
            <sz val="8"/>
            <rFont val="Tahoma"/>
            <family val="0"/>
          </rPr>
          <t xml:space="preserve">
Процент снижения мочевины в результате диализа автоматически рассчитывается по формуле
(Ur1-Ur2)*100/Ur1</t>
        </r>
      </text>
    </comment>
    <comment ref="J3" authorId="0">
      <text>
        <r>
          <rPr>
            <b/>
            <sz val="8"/>
            <rFont val="Arial"/>
            <family val="2"/>
          </rPr>
          <t xml:space="preserve">Денисов:
</t>
        </r>
        <r>
          <rPr>
            <b/>
            <sz val="8"/>
            <color indexed="10"/>
            <rFont val="Arial"/>
            <family val="2"/>
          </rPr>
          <t>НЕ ВВОДИТЬ!</t>
        </r>
        <r>
          <rPr>
            <sz val="8"/>
            <rFont val="Tahoma"/>
            <family val="0"/>
          </rPr>
          <t xml:space="preserve">
sp</t>
        </r>
        <r>
          <rPr>
            <b/>
            <sz val="8"/>
            <rFont val="Arial"/>
            <family val="2"/>
          </rPr>
          <t xml:space="preserve">KT/V фактический, автоматически рассчитанный как -ln ((Ur2/Ur1)-0,008*t))+((4-3,5*(Ur2/Ur1))*UF/W </t>
        </r>
      </text>
    </comment>
    <comment ref="K3" authorId="1">
      <text>
        <r>
          <rPr>
            <b/>
            <sz val="8"/>
            <rFont val="Tahoma"/>
            <family val="0"/>
          </rPr>
          <t xml:space="preserve">Денисов:
</t>
        </r>
        <r>
          <rPr>
            <b/>
            <sz val="8"/>
            <color indexed="10"/>
            <rFont val="Tahoma"/>
            <family val="2"/>
          </rPr>
          <t>НЕ ВВОДИТЬ!</t>
        </r>
        <r>
          <rPr>
            <b/>
            <sz val="8"/>
            <rFont val="Tahoma"/>
            <family val="0"/>
          </rPr>
          <t xml:space="preserve">
eKT/V фактический, автоматически рассчитанный как
eKt/V=spKt/V-0,6x(spKt/V)/t+0,03
Применим при артериальном доступе(</t>
        </r>
        <r>
          <rPr>
            <b/>
            <sz val="8"/>
            <color indexed="10"/>
            <rFont val="Tahoma"/>
            <family val="2"/>
          </rPr>
          <t>фистула</t>
        </r>
        <r>
          <rPr>
            <b/>
            <sz val="8"/>
            <rFont val="Tahoma"/>
            <family val="0"/>
          </rPr>
          <t>)!</t>
        </r>
        <r>
          <rPr>
            <sz val="8"/>
            <rFont val="Tahoma"/>
            <family val="0"/>
          </rPr>
          <t xml:space="preserve">
</t>
        </r>
      </text>
    </comment>
    <comment ref="L3" authorId="1">
      <text>
        <r>
          <rPr>
            <b/>
            <sz val="8"/>
            <rFont val="Tahoma"/>
            <family val="0"/>
          </rPr>
          <t xml:space="preserve">Денисов:
</t>
        </r>
        <r>
          <rPr>
            <b/>
            <sz val="8"/>
            <color indexed="10"/>
            <rFont val="Tahoma"/>
            <family val="2"/>
          </rPr>
          <t>НЕ ВВОДИТЬ!</t>
        </r>
        <r>
          <rPr>
            <b/>
            <sz val="8"/>
            <rFont val="Tahoma"/>
            <family val="0"/>
          </rPr>
          <t xml:space="preserve">
eKT/V фактический, автоматически рассчитанный как
eKt/V=spKt/V-0,47x(spKt/V)/t+0,02
Применим при венозном доступе (</t>
        </r>
        <r>
          <rPr>
            <b/>
            <sz val="8"/>
            <color indexed="10"/>
            <rFont val="Tahoma"/>
            <family val="2"/>
          </rPr>
          <t>катетер</t>
        </r>
        <r>
          <rPr>
            <b/>
            <sz val="8"/>
            <rFont val="Tahoma"/>
            <family val="0"/>
          </rPr>
          <t>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<sst xmlns="http://schemas.openxmlformats.org/spreadsheetml/2006/main" count="97" uniqueCount="92">
  <si>
    <t>Пациент</t>
  </si>
  <si>
    <t>Диагноз</t>
  </si>
  <si>
    <t>Хронический гломерулонефрит</t>
  </si>
  <si>
    <t>Дата</t>
  </si>
  <si>
    <t>Время (мин)</t>
  </si>
  <si>
    <r>
      <t>Ur</t>
    </r>
    <r>
      <rPr>
        <b/>
        <vertAlign val="subscript"/>
        <sz val="12"/>
        <rFont val="Arial Cyr"/>
        <family val="2"/>
      </rPr>
      <t xml:space="preserve">1        </t>
    </r>
    <r>
      <rPr>
        <sz val="12"/>
        <rFont val="Arial Cyr"/>
        <family val="2"/>
      </rPr>
      <t xml:space="preserve"> </t>
    </r>
    <r>
      <rPr>
        <sz val="8"/>
        <rFont val="Times New Roman Cyr"/>
        <family val="1"/>
      </rPr>
      <t>(пре)</t>
    </r>
  </si>
  <si>
    <r>
      <t>Ur</t>
    </r>
    <r>
      <rPr>
        <b/>
        <vertAlign val="subscript"/>
        <sz val="12"/>
        <rFont val="Arial Cyr"/>
        <family val="2"/>
      </rPr>
      <t>2</t>
    </r>
    <r>
      <rPr>
        <b/>
        <sz val="10"/>
        <rFont val="Times New Roman Cyr"/>
        <family val="1"/>
      </rPr>
      <t xml:space="preserve"> </t>
    </r>
    <r>
      <rPr>
        <sz val="8"/>
        <rFont val="Times New Roman Cyr"/>
        <family val="1"/>
      </rPr>
      <t>(пост)</t>
    </r>
  </si>
  <si>
    <t>URR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</si>
  <si>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</si>
  <si>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</si>
  <si>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</si>
  <si>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</si>
  <si>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</si>
  <si>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</si>
  <si>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</si>
  <si>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</si>
  <si>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</si>
  <si>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</si>
  <si>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</si>
  <si>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</si>
  <si>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Средние за год</t>
  </si>
  <si>
    <t>Ст. отклонение</t>
  </si>
  <si>
    <t>Карта пациента Центра Диализа</t>
  </si>
  <si>
    <t>ФИО больного</t>
  </si>
  <si>
    <t>Пол</t>
  </si>
  <si>
    <t>М</t>
  </si>
  <si>
    <t>Ж</t>
  </si>
  <si>
    <t>возр</t>
  </si>
  <si>
    <t>Данные к началу диализа</t>
  </si>
  <si>
    <t>Рост см</t>
  </si>
  <si>
    <t>Вес</t>
  </si>
  <si>
    <t>Креатинин мкмоль/л</t>
  </si>
  <si>
    <t>АД сист</t>
  </si>
  <si>
    <t>Ад диаст</t>
  </si>
  <si>
    <t>Ht%</t>
  </si>
  <si>
    <t>Hb г/л</t>
  </si>
  <si>
    <t>Альбумин г/л</t>
  </si>
  <si>
    <t>Перед процедурой ГД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</si>
  <si>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</si>
  <si>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</si>
  <si>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</si>
  <si>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</si>
  <si>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</si>
  <si>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</si>
  <si>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</si>
  <si>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</si>
  <si>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сент</t>
  </si>
  <si>
    <t>окт</t>
  </si>
  <si>
    <t>ноя</t>
  </si>
  <si>
    <t>дек</t>
  </si>
  <si>
    <t>Мочевина ммоль/л</t>
  </si>
  <si>
    <t>Вес(после диализа)кг</t>
  </si>
  <si>
    <t>Набор веса межГД</t>
  </si>
  <si>
    <t>АД диаст</t>
  </si>
  <si>
    <t>Получает ЭПО</t>
  </si>
  <si>
    <t>Дата начала ЭПО</t>
  </si>
  <si>
    <t>Препарат ЭПО</t>
  </si>
  <si>
    <t>Недельная доза</t>
  </si>
  <si>
    <t>Способ введения</t>
  </si>
  <si>
    <t>Гемоглобин</t>
  </si>
  <si>
    <t>Гематокрит</t>
  </si>
  <si>
    <t>Получает железо</t>
  </si>
  <si>
    <t>Препарат железа</t>
  </si>
  <si>
    <t>Недельная доза Fe</t>
  </si>
  <si>
    <t>Способ введения Fe</t>
  </si>
  <si>
    <t>Причина госп-ции</t>
  </si>
  <si>
    <t>Кол-во дней госп-ции</t>
  </si>
  <si>
    <r>
      <t xml:space="preserve">Кальций общ </t>
    </r>
    <r>
      <rPr>
        <sz val="8"/>
        <rFont val="Arial Cyr"/>
        <family val="2"/>
      </rPr>
      <t>ммоль/л</t>
    </r>
  </si>
  <si>
    <r>
      <t xml:space="preserve">Фосфор </t>
    </r>
    <r>
      <rPr>
        <sz val="8"/>
        <rFont val="Arial Cyr"/>
        <family val="2"/>
      </rPr>
      <t>ммоль/л</t>
    </r>
  </si>
  <si>
    <r>
      <t xml:space="preserve">Калий </t>
    </r>
    <r>
      <rPr>
        <sz val="8"/>
        <rFont val="Arial Cyr"/>
        <family val="2"/>
      </rPr>
      <t>ммоль/л</t>
    </r>
  </si>
  <si>
    <t xml:space="preserve">Паратгормон </t>
  </si>
  <si>
    <t>Норма ПТГ</t>
  </si>
  <si>
    <t>Ферритин мкг/л</t>
  </si>
  <si>
    <t>% нас. Трансферрина</t>
  </si>
  <si>
    <t>Сосудистый доступ</t>
  </si>
  <si>
    <t>Дата наложения AVF</t>
  </si>
  <si>
    <t>Дата Gore-Tex</t>
  </si>
  <si>
    <t>Дата катетеризации</t>
  </si>
  <si>
    <t>Осложнения доступа</t>
  </si>
  <si>
    <t>Осложнения во время ГД</t>
  </si>
  <si>
    <t>Синдиал. гипотензия</t>
  </si>
  <si>
    <t>Синдиал. гипертензия</t>
  </si>
  <si>
    <t>Синдиал. стенокардия</t>
  </si>
  <si>
    <t>Синдиал. Аритмия</t>
  </si>
  <si>
    <t>Данные 2010 года</t>
  </si>
  <si>
    <t>Объем УФ(л)</t>
  </si>
  <si>
    <r>
      <t xml:space="preserve">Вес тела     </t>
    </r>
    <r>
      <rPr>
        <b/>
        <sz val="8"/>
        <rFont val="Arial Cyr"/>
        <family val="2"/>
      </rPr>
      <t xml:space="preserve">(после диализа) </t>
    </r>
  </si>
  <si>
    <r>
      <t>spKT/V</t>
    </r>
  </si>
  <si>
    <r>
      <t>eKt/V</t>
    </r>
    <r>
      <rPr>
        <sz val="9"/>
        <rFont val="Arial Cyr"/>
        <family val="0"/>
      </rPr>
      <t>art</t>
    </r>
  </si>
  <si>
    <r>
      <t>eKt/V</t>
    </r>
    <r>
      <rPr>
        <sz val="9"/>
        <rFont val="Arial Cyr"/>
        <family val="0"/>
      </rPr>
      <t>ven</t>
    </r>
  </si>
  <si>
    <t>eKT/V (art)</t>
  </si>
  <si>
    <t>после диализа Мочевина ммоль/л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</si>
</sst>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2"/>
    </font>
    <font>
      <b/>
      <sz val="12"/>
      <color indexed="4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vertAlign val="subscript"/>
      <sz val="12"/>
      <name val="Arial Cyr"/>
      <family val="2"/>
    </font>
    <font>
      <sz val="12"/>
      <name val="Arial Cyr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0"/>
      <color indexed="16"/>
      <name val="Arial Cyr"/>
      <family val="2"/>
    </font>
    <font>
      <sz val="10"/>
      <color indexed="16"/>
      <name val="Arial Cyr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5.75"/>
      <name val="Arial Cyr"/>
      <family val="0"/>
    </font>
    <font>
      <sz val="19"/>
      <name val="Arial Cyr"/>
      <family val="0"/>
    </font>
    <font>
      <b/>
      <sz val="15.5"/>
      <name val="Arial Cyr"/>
      <family val="0"/>
    </font>
    <font>
      <sz val="18.25"/>
      <name val="Arial Cyr"/>
      <family val="0"/>
    </font>
    <font>
      <b/>
      <sz val="18.25"/>
      <name val="Arial Cyr"/>
      <family val="0"/>
    </font>
    <font>
      <sz val="15"/>
      <name val="Arial Cyr"/>
      <family val="0"/>
    </font>
    <font>
      <sz val="8"/>
      <name val="Arial Cyr"/>
      <family val="2"/>
    </font>
    <font>
      <b/>
      <sz val="22"/>
      <name val="Arial Cyr"/>
      <family val="2"/>
    </font>
    <font>
      <b/>
      <sz val="10"/>
      <color indexed="9"/>
      <name val="Arial Cyr"/>
      <family val="2"/>
    </font>
    <font>
      <b/>
      <sz val="12"/>
      <color indexed="9"/>
      <name val="Arial Cyr"/>
      <family val="2"/>
    </font>
    <font>
      <sz val="9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ck">
        <color indexed="16"/>
      </left>
      <right style="thick">
        <color indexed="16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6"/>
      </left>
      <right style="thin">
        <color indexed="16"/>
      </right>
      <top style="thin"/>
      <bottom style="thin"/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 style="thin"/>
      <right style="thin"/>
      <top style="thin"/>
      <bottom style="thin"/>
    </border>
    <border>
      <left style="thin"/>
      <right style="thick">
        <color indexed="16"/>
      </right>
      <top style="thin"/>
      <bottom style="thin"/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/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>
        <color indexed="1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/>
      <right style="thick">
        <color indexed="37"/>
      </right>
      <top style="thick">
        <color indexed="16"/>
      </top>
      <bottom style="thin"/>
    </border>
    <border>
      <left style="thin"/>
      <right style="thick">
        <color indexed="37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2" fillId="3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2" borderId="4" xfId="0" applyFont="1" applyFill="1" applyBorder="1" applyAlignment="1">
      <alignment textRotation="90"/>
    </xf>
    <xf numFmtId="0" fontId="4" fillId="2" borderId="4" xfId="0" applyNumberFormat="1" applyFont="1" applyFill="1" applyBorder="1" applyAlignment="1">
      <alignment textRotation="90" wrapText="1"/>
    </xf>
    <xf numFmtId="0" fontId="3" fillId="2" borderId="4" xfId="0" applyFont="1" applyFill="1" applyBorder="1" applyAlignment="1">
      <alignment textRotation="90" wrapText="1"/>
    </xf>
    <xf numFmtId="0" fontId="3" fillId="2" borderId="4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10" fillId="3" borderId="0" xfId="0" applyFont="1" applyFill="1" applyAlignment="1">
      <alignment/>
    </xf>
    <xf numFmtId="0" fontId="24" fillId="5" borderId="7" xfId="0" applyFont="1" applyFill="1" applyBorder="1" applyAlignment="1">
      <alignment/>
    </xf>
    <xf numFmtId="0" fontId="24" fillId="5" borderId="7" xfId="0" applyFont="1" applyFill="1" applyBorder="1" applyAlignment="1">
      <alignment/>
    </xf>
    <xf numFmtId="0" fontId="1" fillId="6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8" borderId="7" xfId="0" applyFill="1" applyBorder="1" applyAlignment="1">
      <alignment wrapText="1"/>
    </xf>
    <xf numFmtId="0" fontId="0" fillId="8" borderId="7" xfId="0" applyFill="1" applyBorder="1" applyAlignment="1">
      <alignment/>
    </xf>
    <xf numFmtId="0" fontId="0" fillId="9" borderId="8" xfId="0" applyFill="1" applyBorder="1" applyAlignment="1">
      <alignment horizontal="center"/>
    </xf>
    <xf numFmtId="0" fontId="1" fillId="9" borderId="7" xfId="0" applyFont="1" applyFill="1" applyBorder="1" applyAlignment="1">
      <alignment horizontal="left"/>
    </xf>
    <xf numFmtId="0" fontId="0" fillId="10" borderId="7" xfId="0" applyFill="1" applyBorder="1" applyAlignment="1">
      <alignment wrapText="1"/>
    </xf>
    <xf numFmtId="0" fontId="0" fillId="10" borderId="7" xfId="0" applyFill="1" applyBorder="1" applyAlignment="1">
      <alignment/>
    </xf>
    <xf numFmtId="1" fontId="0" fillId="10" borderId="7" xfId="0" applyNumberFormat="1" applyFill="1" applyBorder="1" applyAlignment="1">
      <alignment/>
    </xf>
    <xf numFmtId="0" fontId="1" fillId="4" borderId="7" xfId="0" applyFont="1" applyFill="1" applyBorder="1" applyAlignment="1">
      <alignment/>
    </xf>
    <xf numFmtId="2" fontId="1" fillId="4" borderId="7" xfId="0" applyNumberFormat="1" applyFont="1" applyFill="1" applyBorder="1" applyAlignment="1">
      <alignment/>
    </xf>
    <xf numFmtId="0" fontId="0" fillId="11" borderId="7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9" xfId="0" applyFont="1" applyFill="1" applyBorder="1" applyAlignment="1">
      <alignment horizontal="center"/>
    </xf>
    <xf numFmtId="165" fontId="1" fillId="2" borderId="10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9" fillId="2" borderId="10" xfId="0" applyFont="1" applyFill="1" applyBorder="1" applyAlignment="1" applyProtection="1">
      <alignment/>
      <protection hidden="1"/>
    </xf>
    <xf numFmtId="164" fontId="9" fillId="2" borderId="10" xfId="0" applyNumberFormat="1" applyFont="1" applyFill="1" applyBorder="1" applyAlignment="1" applyProtection="1">
      <alignment/>
      <protection hidden="1"/>
    </xf>
    <xf numFmtId="9" fontId="9" fillId="2" borderId="10" xfId="17" applyFont="1" applyFill="1" applyBorder="1" applyAlignment="1" applyProtection="1">
      <alignment/>
      <protection hidden="1"/>
    </xf>
    <xf numFmtId="14" fontId="1" fillId="2" borderId="10" xfId="0" applyNumberFormat="1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1" fontId="1" fillId="2" borderId="10" xfId="0" applyNumberFormat="1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12" borderId="8" xfId="0" applyFont="1" applyFill="1" applyBorder="1" applyAlignment="1">
      <alignment horizontal="center"/>
    </xf>
    <xf numFmtId="0" fontId="25" fillId="12" borderId="18" xfId="0" applyFont="1" applyFill="1" applyBorder="1" applyAlignment="1">
      <alignment horizontal="center"/>
    </xf>
    <xf numFmtId="0" fontId="25" fillId="12" borderId="19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14" borderId="18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wrapText="1"/>
    </xf>
    <xf numFmtId="2" fontId="1" fillId="2" borderId="21" xfId="0" applyNumberFormat="1" applyFont="1" applyFill="1" applyBorder="1" applyAlignment="1" applyProtection="1">
      <alignment/>
      <protection hidden="1"/>
    </xf>
    <xf numFmtId="2" fontId="1" fillId="2" borderId="10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22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3" fillId="2" borderId="23" xfId="0" applyFont="1" applyFill="1" applyBorder="1" applyAlignment="1">
      <alignment/>
    </xf>
    <xf numFmtId="2" fontId="1" fillId="2" borderId="2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rgb="FFFF66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Динамика веса тела </a:t>
            </a:r>
          </a:p>
        </c:rich>
      </c:tx>
      <c:layout>
        <c:manualLayout>
          <c:xMode val="factor"/>
          <c:yMode val="factor"/>
          <c:x val="-0.150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0425"/>
          <c:w val="0.949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Таблица!$D$3</c:f>
              <c:strCache>
                <c:ptCount val="1"/>
                <c:pt idx="0">
                  <c:v>Вес тела     (после диализа)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Таблица!$C$4:$C$15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strCache>
            </c:strRef>
          </c:cat>
          <c:val>
            <c:numRef>
              <c:f>Таблица!$D$4:$D$15</c:f>
              <c:numCache>
                <c:ptCount val="12"/>
                <c:pt idx="0">
                  <c:v>72.5</c:v>
                </c:pt>
                <c:pt idx="1">
                  <c:v>72.5</c:v>
                </c:pt>
                <c:pt idx="2">
                  <c:v>72.5</c:v>
                </c:pt>
                <c:pt idx="3">
                  <c:v>72.5</c:v>
                </c:pt>
                <c:pt idx="4">
                  <c:v>72.5</c:v>
                </c:pt>
                <c:pt idx="5">
                  <c:v>72.5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72.5</c:v>
                </c:pt>
                <c:pt idx="11">
                  <c:v>72.5</c:v>
                </c:pt>
              </c:numCache>
            </c:numRef>
          </c:val>
          <c:smooth val="0"/>
        </c:ser>
        <c:marker val="1"/>
        <c:axId val="59504124"/>
        <c:axId val="65775069"/>
      </c:lineChart>
      <c:dateAx>
        <c:axId val="5950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775069"/>
        <c:crosses val="autoZero"/>
        <c:auto val="0"/>
        <c:majorUnit val="1"/>
        <c:majorTimeUnit val="months"/>
        <c:noMultiLvlLbl val="0"/>
      </c:dateAx>
      <c:valAx>
        <c:axId val="65775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4124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00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Таблица!$E$3</c:f>
              <c:strCache>
                <c:ptCount val="1"/>
                <c:pt idx="0">
                  <c:v>Объем УФ(л)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Таблица!$E$4:$E$15</c:f>
              <c:numCache>
                <c:ptCount val="12"/>
                <c:pt idx="0">
                  <c:v>2.5</c:v>
                </c:pt>
                <c:pt idx="1">
                  <c:v>3.5</c:v>
                </c:pt>
                <c:pt idx="2">
                  <c:v>2.4</c:v>
                </c:pt>
                <c:pt idx="3">
                  <c:v>2.7</c:v>
                </c:pt>
                <c:pt idx="4">
                  <c:v>2.65</c:v>
                </c:pt>
                <c:pt idx="5">
                  <c:v>2.6</c:v>
                </c:pt>
                <c:pt idx="6">
                  <c:v>2.55</c:v>
                </c:pt>
                <c:pt idx="7">
                  <c:v>2.5</c:v>
                </c:pt>
                <c:pt idx="8">
                  <c:v>2.44999999999999</c:v>
                </c:pt>
                <c:pt idx="9">
                  <c:v>2.4</c:v>
                </c:pt>
                <c:pt idx="10">
                  <c:v>2.34999999999999</c:v>
                </c:pt>
                <c:pt idx="11">
                  <c:v>2.29999999999999</c:v>
                </c:pt>
              </c:numCache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80343"/>
        <c:crosses val="autoZero"/>
        <c:auto val="1"/>
        <c:lblOffset val="100"/>
        <c:noMultiLvlLbl val="0"/>
      </c:catAx>
      <c:valAx>
        <c:axId val="26180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04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yr"/>
                <a:ea typeface="Arial Cyr"/>
                <a:cs typeface="Arial Cyr"/>
              </a:rPr>
              <a:t>Динамика мочевины сыворотки до и после ГД</a:t>
            </a:r>
          </a:p>
        </c:rich>
      </c:tx>
      <c:layout>
        <c:manualLayout>
          <c:xMode val="factor"/>
          <c:yMode val="factor"/>
          <c:x val="-0.115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9275"/>
          <c:w val="0.898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Таблица!$G$3</c:f>
              <c:strCache>
                <c:ptCount val="1"/>
                <c:pt idx="0">
                  <c:v>Ur1         (пре)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Таблица!$G$4:$G$15</c:f>
              <c:numCache>
                <c:ptCount val="12"/>
                <c:pt idx="0">
                  <c:v>30</c:v>
                </c:pt>
                <c:pt idx="1">
                  <c:v>30</c:v>
                </c:pt>
                <c:pt idx="2">
                  <c:v>26</c:v>
                </c:pt>
                <c:pt idx="3">
                  <c:v>27.3333333333333</c:v>
                </c:pt>
                <c:pt idx="4">
                  <c:v>27.3333333333333</c:v>
                </c:pt>
                <c:pt idx="5">
                  <c:v>27.3333333333333</c:v>
                </c:pt>
                <c:pt idx="6">
                  <c:v>27.3333333333333</c:v>
                </c:pt>
                <c:pt idx="7">
                  <c:v>27.3333333333333</c:v>
                </c:pt>
                <c:pt idx="8">
                  <c:v>27.3333333333333</c:v>
                </c:pt>
                <c:pt idx="9">
                  <c:v>27.3333333333333</c:v>
                </c:pt>
                <c:pt idx="10">
                  <c:v>27.3333333333333</c:v>
                </c:pt>
                <c:pt idx="11">
                  <c:v>27.3333333333333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Таблица!$H$3</c:f>
              <c:strCache>
                <c:ptCount val="1"/>
                <c:pt idx="0">
                  <c:v>Ur2 (пост)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Таблица!$H$4:$H$15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6.8</c:v>
                </c:pt>
                <c:pt idx="7">
                  <c:v>6.5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233009"/>
        <c:crosses val="autoZero"/>
        <c:auto val="1"/>
        <c:lblOffset val="100"/>
        <c:noMultiLvlLbl val="0"/>
      </c:catAx>
      <c:valAx>
        <c:axId val="40233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"/>
          <c:y val="0.23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yr"/>
                <a:ea typeface="Arial Cyr"/>
                <a:cs typeface="Arial Cyr"/>
              </a:rPr>
              <a:t>Динамика URR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225"/>
          <c:w val="0.744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Таблица!$I$3</c:f>
              <c:strCache>
                <c:ptCount val="1"/>
                <c:pt idx="0">
                  <c:v>URR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Таблица!$I$4:$I$15</c:f>
              <c:numCache>
                <c:ptCount val="12"/>
                <c:pt idx="0">
                  <c:v>0.6666666666666666</c:v>
                </c:pt>
                <c:pt idx="1">
                  <c:v>0.7333333333333333</c:v>
                </c:pt>
                <c:pt idx="2">
                  <c:v>0.6923076923076923</c:v>
                </c:pt>
                <c:pt idx="3">
                  <c:v>0.7439024390243899</c:v>
                </c:pt>
                <c:pt idx="4">
                  <c:v>0.7073170731707313</c:v>
                </c:pt>
                <c:pt idx="5">
                  <c:v>0.6707317073170728</c:v>
                </c:pt>
                <c:pt idx="6">
                  <c:v>0.7512195121951216</c:v>
                </c:pt>
                <c:pt idx="7">
                  <c:v>0.7621951219512192</c:v>
                </c:pt>
                <c:pt idx="8">
                  <c:v>0.7073170731707313</c:v>
                </c:pt>
                <c:pt idx="9">
                  <c:v>0.7439024390243899</c:v>
                </c:pt>
                <c:pt idx="10">
                  <c:v>0.7439024390243899</c:v>
                </c:pt>
                <c:pt idx="11">
                  <c:v>0.6341463414634142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648267"/>
        <c:crosses val="autoZero"/>
        <c:auto val="1"/>
        <c:lblOffset val="100"/>
        <c:noMultiLvlLbl val="0"/>
      </c:catAx>
      <c:valAx>
        <c:axId val="37648267"/>
        <c:scaling>
          <c:orientation val="minMax"/>
          <c:max val="0.8"/>
          <c:min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552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25"/>
          <c:y val="0.1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Динамика KT/V</a:t>
            </a:r>
          </a:p>
        </c:rich>
      </c:tx>
      <c:layout>
        <c:manualLayout>
          <c:xMode val="factor"/>
          <c:yMode val="factor"/>
          <c:x val="-0.282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25"/>
          <c:w val="0.9147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Таблица!$J$3</c:f>
              <c:strCache>
                <c:ptCount val="1"/>
                <c:pt idx="0">
                  <c:v>spKT/V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Таблица!$J$4:$J$15</c:f>
              <c:numCache>
                <c:ptCount val="12"/>
                <c:pt idx="0">
                  <c:v>1.2972393566833575</c:v>
                </c:pt>
                <c:pt idx="1">
                  <c:v>1.5976351885036988</c:v>
                </c:pt>
                <c:pt idx="2">
                  <c:v>1.3852337880782957</c:v>
                </c:pt>
                <c:pt idx="3">
                  <c:v>1.61125830668822</c:v>
                </c:pt>
                <c:pt idx="4">
                  <c:v>1.4532141168570307</c:v>
                </c:pt>
                <c:pt idx="5">
                  <c:v>1.3152396336716765</c:v>
                </c:pt>
                <c:pt idx="6">
                  <c:v>1.6389339336268598</c:v>
                </c:pt>
                <c:pt idx="7">
                  <c:v>1.6900571987548927</c:v>
                </c:pt>
                <c:pt idx="8">
                  <c:v>1.44500553821952</c:v>
                </c:pt>
                <c:pt idx="9">
                  <c:v>1.5984155817092462</c:v>
                </c:pt>
                <c:pt idx="10">
                  <c:v>1.5962751275460834</c:v>
                </c:pt>
                <c:pt idx="11">
                  <c:v>1.183326710097593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Таблица!$K$3</c:f>
              <c:strCache>
                <c:ptCount val="1"/>
                <c:pt idx="0">
                  <c:v>eKt/Vart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Таблица!$K$4:$K$15</c:f>
              <c:numCache>
                <c:ptCount val="12"/>
                <c:pt idx="0">
                  <c:v>1.1326534531808539</c:v>
                </c:pt>
                <c:pt idx="1">
                  <c:v>1.3879899102281439</c:v>
                </c:pt>
                <c:pt idx="2">
                  <c:v>1.2074487198665513</c:v>
                </c:pt>
                <c:pt idx="3">
                  <c:v>1.3995695606849872</c:v>
                </c:pt>
                <c:pt idx="4">
                  <c:v>1.2652319993284762</c:v>
                </c:pt>
                <c:pt idx="5">
                  <c:v>1.1479536886209252</c:v>
                </c:pt>
                <c:pt idx="6">
                  <c:v>1.4230938435828309</c:v>
                </c:pt>
                <c:pt idx="7">
                  <c:v>1.4665486189416588</c:v>
                </c:pt>
                <c:pt idx="8">
                  <c:v>1.258254707486592</c:v>
                </c:pt>
                <c:pt idx="9">
                  <c:v>1.3886532444528594</c:v>
                </c:pt>
                <c:pt idx="10">
                  <c:v>1.3868338584141708</c:v>
                </c:pt>
                <c:pt idx="11">
                  <c:v>1.0358277035829542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Таблица!$L$3</c:f>
              <c:strCache>
                <c:ptCount val="1"/>
                <c:pt idx="0">
                  <c:v>eKt/Vven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Таблица!$L$4:$L$15</c:f>
              <c:numCache>
                <c:ptCount val="12"/>
                <c:pt idx="0">
                  <c:v>1.1648137322730632</c:v>
                </c:pt>
                <c:pt idx="1">
                  <c:v>1.4299130538545142</c:v>
                </c:pt>
                <c:pt idx="2">
                  <c:v>1.242468817979096</c:v>
                </c:pt>
                <c:pt idx="3">
                  <c:v>1.4419354556523543</c:v>
                </c:pt>
                <c:pt idx="4">
                  <c:v>1.3024614581263296</c:v>
                </c:pt>
                <c:pt idx="5">
                  <c:v>1.1806989767152545</c:v>
                </c:pt>
                <c:pt idx="6">
                  <c:v>1.466359196425704</c:v>
                </c:pt>
                <c:pt idx="7">
                  <c:v>1.5114754779011927</c:v>
                </c:pt>
                <c:pt idx="8">
                  <c:v>1.2952173874787263</c:v>
                </c:pt>
                <c:pt idx="9">
                  <c:v>1.43060175085841</c:v>
                </c:pt>
                <c:pt idx="10">
                  <c:v>1.4287128000594187</c:v>
                </c:pt>
                <c:pt idx="11">
                  <c:v>1.064285821661126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610757"/>
        <c:crosses val="autoZero"/>
        <c:auto val="1"/>
        <c:lblOffset val="100"/>
        <c:noMultiLvlLbl val="0"/>
      </c:catAx>
      <c:valAx>
        <c:axId val="29610757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90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25"/>
          <c:y val="0.0285"/>
          <c:w val="0.49"/>
          <c:h val="0.1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28575</xdr:rowOff>
    </xdr:from>
    <xdr:to>
      <xdr:col>11</xdr:col>
      <xdr:colOff>666750</xdr:colOff>
      <xdr:row>20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525" y="3810000"/>
          <a:ext cx="8029575" cy="438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161925</xdr:rowOff>
    </xdr:from>
    <xdr:to>
      <xdr:col>2</xdr:col>
      <xdr:colOff>0</xdr:colOff>
      <xdr:row>20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590675" y="342900"/>
          <a:ext cx="581025" cy="38957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1400175</xdr:colOff>
      <xdr:row>3</xdr:row>
      <xdr:rowOff>19050</xdr:rowOff>
    </xdr:from>
    <xdr:to>
      <xdr:col>2</xdr:col>
      <xdr:colOff>38100</xdr:colOff>
      <xdr:row>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400175" y="1371600"/>
          <a:ext cx="809625" cy="114300"/>
        </a:xfrm>
        <a:prstGeom prst="stripedRightArrow">
          <a:avLst/>
        </a:prstGeom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0" scaled="1"/>
        </a:gra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1400175</xdr:colOff>
      <xdr:row>4</xdr:row>
      <xdr:rowOff>19050</xdr:rowOff>
    </xdr:from>
    <xdr:to>
      <xdr:col>2</xdr:col>
      <xdr:colOff>38100</xdr:colOff>
      <xdr:row>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400175" y="1533525"/>
          <a:ext cx="809625" cy="114300"/>
        </a:xfrm>
        <a:prstGeom prst="stripedRightArrow">
          <a:avLst/>
        </a:prstGeom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0" scaled="1"/>
        </a:gra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1400175</xdr:colOff>
      <xdr:row>5</xdr:row>
      <xdr:rowOff>19050</xdr:rowOff>
    </xdr:from>
    <xdr:to>
      <xdr:col>2</xdr:col>
      <xdr:colOff>38100</xdr:colOff>
      <xdr:row>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400175" y="1695450"/>
          <a:ext cx="809625" cy="114300"/>
        </a:xfrm>
        <a:prstGeom prst="stripedRightArrow">
          <a:avLst/>
        </a:prstGeom>
        <a:gradFill rotWithShape="1">
          <a:gsLst>
            <a:gs pos="0">
              <a:srgbClr val="99CC00"/>
            </a:gs>
            <a:gs pos="100000">
              <a:srgbClr val="465E00"/>
            </a:gs>
          </a:gsLst>
          <a:lin ang="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1409700</xdr:colOff>
      <xdr:row>6</xdr:row>
      <xdr:rowOff>19050</xdr:rowOff>
    </xdr:from>
    <xdr:to>
      <xdr:col>2</xdr:col>
      <xdr:colOff>47625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409700" y="1857375"/>
          <a:ext cx="809625" cy="114300"/>
        </a:xfrm>
        <a:prstGeom prst="stripedRightArrow">
          <a:avLst/>
        </a:prstGeom>
        <a:gradFill rotWithShape="1">
          <a:gsLst>
            <a:gs pos="0">
              <a:srgbClr val="99CC00"/>
            </a:gs>
            <a:gs pos="100000">
              <a:srgbClr val="465E00"/>
            </a:gs>
          </a:gsLst>
          <a:lin ang="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1409700</xdr:colOff>
      <xdr:row>7</xdr:row>
      <xdr:rowOff>19050</xdr:rowOff>
    </xdr:from>
    <xdr:to>
      <xdr:col>2</xdr:col>
      <xdr:colOff>47625</xdr:colOff>
      <xdr:row>7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409700" y="2019300"/>
          <a:ext cx="809625" cy="133350"/>
        </a:xfrm>
        <a:prstGeom prst="stripedRightArrow">
          <a:avLst/>
        </a:prstGeom>
        <a:gradFill rotWithShape="1">
          <a:gsLst>
            <a:gs pos="0">
              <a:srgbClr val="99CC00"/>
            </a:gs>
            <a:gs pos="100000">
              <a:srgbClr val="465E00"/>
            </a:gs>
          </a:gsLst>
          <a:lin ang="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1409700</xdr:colOff>
      <xdr:row>8</xdr:row>
      <xdr:rowOff>19050</xdr:rowOff>
    </xdr:from>
    <xdr:to>
      <xdr:col>2</xdr:col>
      <xdr:colOff>47625</xdr:colOff>
      <xdr:row>8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409700" y="2181225"/>
          <a:ext cx="809625" cy="114300"/>
        </a:xfrm>
        <a:prstGeom prst="stripedRightArrow">
          <a:avLst/>
        </a:prstGeom>
        <a:gradFill rotWithShape="1">
          <a:gsLst>
            <a:gs pos="0">
              <a:srgbClr val="FF9900"/>
            </a:gs>
            <a:gs pos="100000">
              <a:srgbClr val="7546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1409700</xdr:colOff>
      <xdr:row>9</xdr:row>
      <xdr:rowOff>9525</xdr:rowOff>
    </xdr:from>
    <xdr:to>
      <xdr:col>2</xdr:col>
      <xdr:colOff>47625</xdr:colOff>
      <xdr:row>9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409700" y="2333625"/>
          <a:ext cx="809625" cy="133350"/>
        </a:xfrm>
        <a:prstGeom prst="stripedRightArrow">
          <a:avLst/>
        </a:prstGeom>
        <a:gradFill rotWithShape="1">
          <a:gsLst>
            <a:gs pos="0">
              <a:srgbClr val="FF9900"/>
            </a:gs>
            <a:gs pos="100000">
              <a:srgbClr val="7546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1409700</xdr:colOff>
      <xdr:row>10</xdr:row>
      <xdr:rowOff>19050</xdr:rowOff>
    </xdr:from>
    <xdr:to>
      <xdr:col>2</xdr:col>
      <xdr:colOff>47625</xdr:colOff>
      <xdr:row>10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409700" y="2505075"/>
          <a:ext cx="809625" cy="133350"/>
        </a:xfrm>
        <a:prstGeom prst="stripedRightArrow">
          <a:avLst/>
        </a:prstGeom>
        <a:gradFill rotWithShape="1">
          <a:gsLst>
            <a:gs pos="0">
              <a:srgbClr val="FF9900"/>
            </a:gs>
            <a:gs pos="100000">
              <a:srgbClr val="7546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1409700</xdr:colOff>
      <xdr:row>11</xdr:row>
      <xdr:rowOff>19050</xdr:rowOff>
    </xdr:from>
    <xdr:to>
      <xdr:col>2</xdr:col>
      <xdr:colOff>47625</xdr:colOff>
      <xdr:row>11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409700" y="2667000"/>
          <a:ext cx="809625" cy="114300"/>
        </a:xfrm>
        <a:prstGeom prst="stripedRightArrow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1409700</xdr:colOff>
      <xdr:row>12</xdr:row>
      <xdr:rowOff>28575</xdr:rowOff>
    </xdr:from>
    <xdr:to>
      <xdr:col>2</xdr:col>
      <xdr:colOff>47625</xdr:colOff>
      <xdr:row>13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9700" y="2838450"/>
          <a:ext cx="809625" cy="133350"/>
        </a:xfrm>
        <a:prstGeom prst="stripedRightArrow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1409700</xdr:colOff>
      <xdr:row>13</xdr:row>
      <xdr:rowOff>28575</xdr:rowOff>
    </xdr:from>
    <xdr:to>
      <xdr:col>2</xdr:col>
      <xdr:colOff>47625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09700" y="3000375"/>
          <a:ext cx="809625" cy="133350"/>
        </a:xfrm>
        <a:prstGeom prst="stripedRightArrow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1409700</xdr:colOff>
      <xdr:row>14</xdr:row>
      <xdr:rowOff>28575</xdr:rowOff>
    </xdr:from>
    <xdr:to>
      <xdr:col>2</xdr:col>
      <xdr:colOff>47625</xdr:colOff>
      <xdr:row>15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09700" y="3162300"/>
          <a:ext cx="809625" cy="133350"/>
        </a:xfrm>
        <a:prstGeom prst="stripedRightArrow">
          <a:avLst/>
        </a:prstGeom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0" scaled="1"/>
        </a:gra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11</xdr:col>
      <xdr:colOff>676275</xdr:colOff>
      <xdr:row>16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0" y="3314700"/>
          <a:ext cx="8048625" cy="1428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0</xdr:row>
      <xdr:rowOff>85725</xdr:rowOff>
    </xdr:from>
    <xdr:to>
      <xdr:col>16</xdr:col>
      <xdr:colOff>28575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6838950" y="85725"/>
        <a:ext cx="4162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19</xdr:row>
      <xdr:rowOff>28575</xdr:rowOff>
    </xdr:from>
    <xdr:to>
      <xdr:col>15</xdr:col>
      <xdr:colOff>676275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6848475" y="3105150"/>
        <a:ext cx="41148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57150</xdr:rowOff>
    </xdr:from>
    <xdr:to>
      <xdr:col>16</xdr:col>
      <xdr:colOff>28575</xdr:colOff>
      <xdr:row>57</xdr:row>
      <xdr:rowOff>142875</xdr:rowOff>
    </xdr:to>
    <xdr:graphicFrame>
      <xdr:nvGraphicFramePr>
        <xdr:cNvPr id="3" name="Chart 4"/>
        <xdr:cNvGraphicFramePr/>
      </xdr:nvGraphicFramePr>
      <xdr:xfrm>
        <a:off x="6858000" y="6696075"/>
        <a:ext cx="41433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666750</xdr:colOff>
      <xdr:row>59</xdr:row>
      <xdr:rowOff>0</xdr:rowOff>
    </xdr:from>
    <xdr:to>
      <xdr:col>16</xdr:col>
      <xdr:colOff>0</xdr:colOff>
      <xdr:row>76</xdr:row>
      <xdr:rowOff>38100</xdr:rowOff>
    </xdr:to>
    <xdr:graphicFrame>
      <xdr:nvGraphicFramePr>
        <xdr:cNvPr id="4" name="Chart 5"/>
        <xdr:cNvGraphicFramePr/>
      </xdr:nvGraphicFramePr>
      <xdr:xfrm>
        <a:off x="6838950" y="9553575"/>
        <a:ext cx="41338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666750</xdr:colOff>
      <xdr:row>78</xdr:row>
      <xdr:rowOff>19050</xdr:rowOff>
    </xdr:from>
    <xdr:to>
      <xdr:col>16</xdr:col>
      <xdr:colOff>666750</xdr:colOff>
      <xdr:row>104</xdr:row>
      <xdr:rowOff>19050</xdr:rowOff>
    </xdr:to>
    <xdr:graphicFrame>
      <xdr:nvGraphicFramePr>
        <xdr:cNvPr id="5" name="Chart 6"/>
        <xdr:cNvGraphicFramePr/>
      </xdr:nvGraphicFramePr>
      <xdr:xfrm>
        <a:off x="6838950" y="12649200"/>
        <a:ext cx="480060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390525</xdr:colOff>
      <xdr:row>89</xdr:row>
      <xdr:rowOff>0</xdr:rowOff>
    </xdr:from>
    <xdr:to>
      <xdr:col>16</xdr:col>
      <xdr:colOff>304800</xdr:colOff>
      <xdr:row>89</xdr:row>
      <xdr:rowOff>19050</xdr:rowOff>
    </xdr:to>
    <xdr:sp>
      <xdr:nvSpPr>
        <xdr:cNvPr id="6" name="Line 7"/>
        <xdr:cNvSpPr>
          <a:spLocks/>
        </xdr:cNvSpPr>
      </xdr:nvSpPr>
      <xdr:spPr>
        <a:xfrm flipV="1">
          <a:off x="7248525" y="14411325"/>
          <a:ext cx="4029075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K4" sqref="K4"/>
    </sheetView>
  </sheetViews>
  <sheetFormatPr defaultColWidth="9.00390625" defaultRowHeight="12.75"/>
  <cols>
    <col min="1" max="1" width="20.875" style="0" customWidth="1"/>
    <col min="2" max="2" width="7.625" style="0" customWidth="1"/>
    <col min="3" max="3" width="10.875" style="0" customWidth="1"/>
    <col min="4" max="4" width="5.875" style="0" customWidth="1"/>
    <col min="5" max="5" width="7.75390625" style="0" customWidth="1"/>
    <col min="6" max="6" width="6.125" style="0" customWidth="1"/>
    <col min="7" max="7" width="5.00390625" style="0" customWidth="1"/>
    <col min="8" max="8" width="5.125" style="0" customWidth="1"/>
    <col min="9" max="9" width="7.50390625" style="0" customWidth="1"/>
    <col min="10" max="10" width="11.00390625" style="0" customWidth="1"/>
  </cols>
  <sheetData>
    <row r="1" spans="1:12" ht="14.25" thickBot="1" thickTop="1">
      <c r="A1" s="1" t="s">
        <v>0</v>
      </c>
      <c r="B1" s="45"/>
      <c r="C1" s="45"/>
      <c r="D1" s="45"/>
      <c r="E1" s="46"/>
      <c r="F1" s="47"/>
      <c r="G1" s="48"/>
      <c r="H1" s="2"/>
      <c r="I1" s="31"/>
      <c r="J1" s="70"/>
      <c r="K1" s="71"/>
      <c r="L1" s="72"/>
    </row>
    <row r="2" spans="1:12" ht="14.25" thickBot="1" thickTop="1">
      <c r="A2" s="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74"/>
      <c r="L2" s="75"/>
    </row>
    <row r="3" spans="1:12" ht="78" customHeight="1" thickTop="1">
      <c r="A3" s="3"/>
      <c r="B3" s="4"/>
      <c r="C3" s="5" t="s">
        <v>3</v>
      </c>
      <c r="D3" s="7" t="s">
        <v>86</v>
      </c>
      <c r="E3" s="6" t="s">
        <v>85</v>
      </c>
      <c r="F3" s="7" t="s">
        <v>4</v>
      </c>
      <c r="G3" s="8" t="s">
        <v>5</v>
      </c>
      <c r="H3" s="8" t="s">
        <v>6</v>
      </c>
      <c r="I3" s="9" t="s">
        <v>7</v>
      </c>
      <c r="J3" s="67" t="s">
        <v>87</v>
      </c>
      <c r="K3" s="73" t="s">
        <v>88</v>
      </c>
      <c r="L3" s="76" t="s">
        <v>89</v>
      </c>
    </row>
    <row r="4" spans="1:12" ht="12.75">
      <c r="A4" s="10" t="s">
        <v>8</v>
      </c>
      <c r="B4" s="4"/>
      <c r="C4" s="38">
        <v>40179</v>
      </c>
      <c r="D4" s="39">
        <v>72.5</v>
      </c>
      <c r="E4" s="39">
        <v>2.5</v>
      </c>
      <c r="F4" s="40">
        <v>240</v>
      </c>
      <c r="G4" s="41">
        <v>30</v>
      </c>
      <c r="H4" s="41">
        <v>10</v>
      </c>
      <c r="I4" s="32">
        <f>(G4-H4)/G4</f>
        <v>0.6666666666666666</v>
      </c>
      <c r="J4" s="68">
        <f aca="true" t="shared" si="0" ref="J4:J15">(4-(3.5*H4/G4))*E4/D4-LN((H4/G4)-0.008*F4/60)</f>
        <v>1.2972393566833575</v>
      </c>
      <c r="K4" s="69">
        <f>J4-(0.6*J4/(F4/60))+0.03</f>
        <v>1.1326534531808539</v>
      </c>
      <c r="L4" s="77">
        <f>J4-(0.47*J4/(F4/60))+0.02</f>
        <v>1.1648137322730632</v>
      </c>
    </row>
    <row r="5" spans="1:12" ht="12.75">
      <c r="A5" s="10" t="s">
        <v>9</v>
      </c>
      <c r="B5" s="4"/>
      <c r="C5" s="38">
        <v>40210</v>
      </c>
      <c r="D5" s="39">
        <v>72.5</v>
      </c>
      <c r="E5" s="39">
        <v>3.5</v>
      </c>
      <c r="F5" s="40">
        <v>240</v>
      </c>
      <c r="G5" s="41">
        <v>30</v>
      </c>
      <c r="H5" s="41">
        <v>8</v>
      </c>
      <c r="I5" s="32">
        <f>(G5-H5)/G5</f>
        <v>0.7333333333333333</v>
      </c>
      <c r="J5" s="68">
        <f t="shared" si="0"/>
        <v>1.5976351885036988</v>
      </c>
      <c r="K5" s="69">
        <f aca="true" t="shared" si="1" ref="K5:K15">J5-(0.6*J5/(F5/60))+0.03</f>
        <v>1.3879899102281439</v>
      </c>
      <c r="L5" s="77">
        <f aca="true" t="shared" si="2" ref="L5:L15">J5-(0.47*J5/(F5/60))+0.02</f>
        <v>1.4299130538545142</v>
      </c>
    </row>
    <row r="6" spans="1:12" ht="12.75">
      <c r="A6" s="10" t="s">
        <v>10</v>
      </c>
      <c r="B6" s="4"/>
      <c r="C6" s="38">
        <v>40238</v>
      </c>
      <c r="D6" s="39">
        <v>72.5</v>
      </c>
      <c r="E6" s="39">
        <v>2.4</v>
      </c>
      <c r="F6" s="40">
        <v>240</v>
      </c>
      <c r="G6" s="41">
        <v>26</v>
      </c>
      <c r="H6" s="41">
        <v>8</v>
      </c>
      <c r="I6" s="32">
        <f>(G6-H6)/G6</f>
        <v>0.6923076923076923</v>
      </c>
      <c r="J6" s="68">
        <f t="shared" si="0"/>
        <v>1.3852337880782957</v>
      </c>
      <c r="K6" s="69">
        <f t="shared" si="1"/>
        <v>1.2074487198665513</v>
      </c>
      <c r="L6" s="77">
        <f t="shared" si="2"/>
        <v>1.242468817979096</v>
      </c>
    </row>
    <row r="7" spans="1:12" ht="12.75">
      <c r="A7" s="10" t="s">
        <v>11</v>
      </c>
      <c r="B7" s="4"/>
      <c r="C7" s="38">
        <v>40269</v>
      </c>
      <c r="D7" s="39">
        <v>72.5</v>
      </c>
      <c r="E7" s="39">
        <v>2.7</v>
      </c>
      <c r="F7" s="40">
        <v>240</v>
      </c>
      <c r="G7" s="41">
        <v>27.3333333333333</v>
      </c>
      <c r="H7" s="41">
        <v>7</v>
      </c>
      <c r="I7" s="32">
        <f aca="true" t="shared" si="3" ref="I7:I15">(G7-H7)/G7</f>
        <v>0.7439024390243899</v>
      </c>
      <c r="J7" s="68">
        <f t="shared" si="0"/>
        <v>1.61125830668822</v>
      </c>
      <c r="K7" s="69">
        <f t="shared" si="1"/>
        <v>1.3995695606849872</v>
      </c>
      <c r="L7" s="77">
        <f t="shared" si="2"/>
        <v>1.4419354556523543</v>
      </c>
    </row>
    <row r="8" spans="1:12" ht="12.75">
      <c r="A8" s="10" t="s">
        <v>12</v>
      </c>
      <c r="B8" s="4"/>
      <c r="C8" s="38">
        <v>40299</v>
      </c>
      <c r="D8" s="39">
        <v>72.5</v>
      </c>
      <c r="E8" s="39">
        <v>2.65</v>
      </c>
      <c r="F8" s="40">
        <v>240</v>
      </c>
      <c r="G8" s="41">
        <v>27.3333333333333</v>
      </c>
      <c r="H8" s="41">
        <v>8</v>
      </c>
      <c r="I8" s="32">
        <f t="shared" si="3"/>
        <v>0.7073170731707313</v>
      </c>
      <c r="J8" s="68">
        <f t="shared" si="0"/>
        <v>1.4532141168570307</v>
      </c>
      <c r="K8" s="69">
        <f t="shared" si="1"/>
        <v>1.2652319993284762</v>
      </c>
      <c r="L8" s="77">
        <f t="shared" si="2"/>
        <v>1.3024614581263296</v>
      </c>
    </row>
    <row r="9" spans="1:12" ht="12.75">
      <c r="A9" s="10" t="s">
        <v>13</v>
      </c>
      <c r="B9" s="4"/>
      <c r="C9" s="38">
        <v>40330</v>
      </c>
      <c r="D9" s="39">
        <v>72.5</v>
      </c>
      <c r="E9" s="39">
        <v>2.6</v>
      </c>
      <c r="F9" s="40">
        <v>240</v>
      </c>
      <c r="G9" s="41">
        <v>27.3333333333333</v>
      </c>
      <c r="H9" s="41">
        <v>9</v>
      </c>
      <c r="I9" s="32">
        <f t="shared" si="3"/>
        <v>0.6707317073170728</v>
      </c>
      <c r="J9" s="68">
        <f t="shared" si="0"/>
        <v>1.3152396336716765</v>
      </c>
      <c r="K9" s="69">
        <f t="shared" si="1"/>
        <v>1.1479536886209252</v>
      </c>
      <c r="L9" s="77">
        <f t="shared" si="2"/>
        <v>1.1806989767152545</v>
      </c>
    </row>
    <row r="10" spans="1:12" ht="12.75">
      <c r="A10" s="10" t="s">
        <v>14</v>
      </c>
      <c r="B10" s="4"/>
      <c r="C10" s="38">
        <v>40360</v>
      </c>
      <c r="D10" s="39">
        <v>72.5</v>
      </c>
      <c r="E10" s="39">
        <v>2.55</v>
      </c>
      <c r="F10" s="40">
        <v>240</v>
      </c>
      <c r="G10" s="41">
        <v>27.3333333333333</v>
      </c>
      <c r="H10" s="41">
        <v>6.8</v>
      </c>
      <c r="I10" s="32">
        <f t="shared" si="3"/>
        <v>0.7512195121951216</v>
      </c>
      <c r="J10" s="68">
        <f t="shared" si="0"/>
        <v>1.6389339336268598</v>
      </c>
      <c r="K10" s="69">
        <f t="shared" si="1"/>
        <v>1.4230938435828309</v>
      </c>
      <c r="L10" s="77">
        <f t="shared" si="2"/>
        <v>1.466359196425704</v>
      </c>
    </row>
    <row r="11" spans="1:12" ht="12.75">
      <c r="A11" s="10" t="s">
        <v>15</v>
      </c>
      <c r="B11" s="4"/>
      <c r="C11" s="38">
        <v>40391</v>
      </c>
      <c r="D11" s="39">
        <v>72.5</v>
      </c>
      <c r="E11" s="39">
        <v>2.5</v>
      </c>
      <c r="F11" s="40">
        <v>240</v>
      </c>
      <c r="G11" s="41">
        <v>27.3333333333333</v>
      </c>
      <c r="H11" s="41">
        <v>6.5</v>
      </c>
      <c r="I11" s="32">
        <f t="shared" si="3"/>
        <v>0.7621951219512192</v>
      </c>
      <c r="J11" s="68">
        <f t="shared" si="0"/>
        <v>1.6900571987548927</v>
      </c>
      <c r="K11" s="69">
        <f t="shared" si="1"/>
        <v>1.4665486189416588</v>
      </c>
      <c r="L11" s="77">
        <f t="shared" si="2"/>
        <v>1.5114754779011927</v>
      </c>
    </row>
    <row r="12" spans="1:12" ht="12.75">
      <c r="A12" s="10" t="s">
        <v>16</v>
      </c>
      <c r="B12" s="4"/>
      <c r="C12" s="38">
        <v>40422</v>
      </c>
      <c r="D12" s="39">
        <v>72.5</v>
      </c>
      <c r="E12" s="39">
        <v>2.44999999999999</v>
      </c>
      <c r="F12" s="40">
        <v>240</v>
      </c>
      <c r="G12" s="41">
        <v>27.3333333333333</v>
      </c>
      <c r="H12" s="41">
        <v>8</v>
      </c>
      <c r="I12" s="32">
        <f t="shared" si="3"/>
        <v>0.7073170731707313</v>
      </c>
      <c r="J12" s="68">
        <f t="shared" si="0"/>
        <v>1.44500553821952</v>
      </c>
      <c r="K12" s="69">
        <f t="shared" si="1"/>
        <v>1.258254707486592</v>
      </c>
      <c r="L12" s="77">
        <f t="shared" si="2"/>
        <v>1.2952173874787263</v>
      </c>
    </row>
    <row r="13" spans="1:12" ht="12.75">
      <c r="A13" s="10" t="s">
        <v>17</v>
      </c>
      <c r="B13" s="4"/>
      <c r="C13" s="38">
        <v>40452</v>
      </c>
      <c r="D13" s="39">
        <v>72.5</v>
      </c>
      <c r="E13" s="39">
        <v>2.4</v>
      </c>
      <c r="F13" s="40">
        <v>240</v>
      </c>
      <c r="G13" s="41">
        <v>27.3333333333333</v>
      </c>
      <c r="H13" s="41">
        <v>7</v>
      </c>
      <c r="I13" s="32">
        <f t="shared" si="3"/>
        <v>0.7439024390243899</v>
      </c>
      <c r="J13" s="68">
        <f t="shared" si="0"/>
        <v>1.5984155817092462</v>
      </c>
      <c r="K13" s="69">
        <f t="shared" si="1"/>
        <v>1.3886532444528594</v>
      </c>
      <c r="L13" s="77">
        <f t="shared" si="2"/>
        <v>1.43060175085841</v>
      </c>
    </row>
    <row r="14" spans="1:12" ht="12.75">
      <c r="A14" s="10" t="s">
        <v>18</v>
      </c>
      <c r="B14" s="4"/>
      <c r="C14" s="38">
        <v>40483</v>
      </c>
      <c r="D14" s="39">
        <v>72.5</v>
      </c>
      <c r="E14" s="39">
        <v>2.34999999999999</v>
      </c>
      <c r="F14" s="40">
        <v>240</v>
      </c>
      <c r="G14" s="41">
        <v>27.3333333333333</v>
      </c>
      <c r="H14" s="41">
        <v>7</v>
      </c>
      <c r="I14" s="32">
        <f t="shared" si="3"/>
        <v>0.7439024390243899</v>
      </c>
      <c r="J14" s="68">
        <f t="shared" si="0"/>
        <v>1.5962751275460834</v>
      </c>
      <c r="K14" s="69">
        <f t="shared" si="1"/>
        <v>1.3868338584141708</v>
      </c>
      <c r="L14" s="77">
        <f t="shared" si="2"/>
        <v>1.4287128000594187</v>
      </c>
    </row>
    <row r="15" spans="1:12" ht="12.75">
      <c r="A15" s="10" t="s">
        <v>19</v>
      </c>
      <c r="B15" s="4"/>
      <c r="C15" s="38">
        <v>40513</v>
      </c>
      <c r="D15" s="39">
        <v>72.5</v>
      </c>
      <c r="E15" s="39">
        <v>2.29999999999999</v>
      </c>
      <c r="F15" s="40">
        <v>240</v>
      </c>
      <c r="G15" s="41">
        <v>27.3333333333333</v>
      </c>
      <c r="H15" s="41">
        <v>10</v>
      </c>
      <c r="I15" s="32">
        <f t="shared" si="3"/>
        <v>0.6341463414634142</v>
      </c>
      <c r="J15" s="68">
        <f t="shared" si="0"/>
        <v>1.183326710097593</v>
      </c>
      <c r="K15" s="69">
        <f t="shared" si="1"/>
        <v>1.0358277035829542</v>
      </c>
      <c r="L15" s="77">
        <f t="shared" si="2"/>
        <v>1.064285821661126</v>
      </c>
    </row>
    <row r="16" spans="1:12" ht="12.75">
      <c r="A16" s="11"/>
      <c r="B16" s="4"/>
      <c r="C16" s="33"/>
      <c r="D16" s="33"/>
      <c r="E16" s="33"/>
      <c r="F16" s="33"/>
      <c r="G16" s="33"/>
      <c r="H16" s="33"/>
      <c r="I16" s="33"/>
      <c r="J16" s="34"/>
      <c r="K16" s="34"/>
      <c r="L16" s="34"/>
    </row>
    <row r="17" spans="1:12" ht="12.75">
      <c r="A17" s="10" t="s">
        <v>20</v>
      </c>
      <c r="B17" s="13"/>
      <c r="C17" s="35"/>
      <c r="D17" s="35">
        <f aca="true" t="shared" si="4" ref="D17:J17">AVERAGE(D4:D15)</f>
        <v>72.5</v>
      </c>
      <c r="E17" s="35">
        <f t="shared" si="4"/>
        <v>2.5749999999999975</v>
      </c>
      <c r="F17" s="35">
        <f t="shared" si="4"/>
        <v>240</v>
      </c>
      <c r="G17" s="36">
        <f t="shared" si="4"/>
        <v>27.666666666666647</v>
      </c>
      <c r="H17" s="36">
        <f t="shared" si="4"/>
        <v>7.941666666666666</v>
      </c>
      <c r="I17" s="37">
        <f t="shared" si="4"/>
        <v>0.713078486554096</v>
      </c>
      <c r="J17" s="42">
        <f t="shared" si="4"/>
        <v>1.484319540036373</v>
      </c>
      <c r="K17" s="42">
        <f>AVERAGE(K4:K15)</f>
        <v>1.291671609030917</v>
      </c>
      <c r="L17" s="42">
        <f>AVERAGE(L4:L15)</f>
        <v>1.3299119940820991</v>
      </c>
    </row>
    <row r="18" spans="1:12" ht="12.75">
      <c r="A18" s="10" t="s">
        <v>21</v>
      </c>
      <c r="B18" s="13"/>
      <c r="C18" s="35"/>
      <c r="D18" s="35">
        <f aca="true" t="shared" si="5" ref="D18:J18">STDEVP(D4:D15)</f>
        <v>0</v>
      </c>
      <c r="E18" s="35">
        <f t="shared" si="5"/>
        <v>0.3017311165038627</v>
      </c>
      <c r="F18" s="35">
        <f t="shared" si="5"/>
        <v>0</v>
      </c>
      <c r="G18" s="36">
        <f t="shared" si="5"/>
        <v>1.105541596785042</v>
      </c>
      <c r="H18" s="36">
        <f t="shared" si="5"/>
        <v>1.141970762420049</v>
      </c>
      <c r="I18" s="37">
        <f t="shared" si="5"/>
        <v>0.03851752046472993</v>
      </c>
      <c r="J18" s="42">
        <f t="shared" si="5"/>
        <v>0.15471863161678065</v>
      </c>
      <c r="K18" s="42">
        <f>STDEVP(K4:K15)</f>
        <v>0.1315108368742621</v>
      </c>
      <c r="L18" s="42">
        <f>STDEVP(L4:L15)</f>
        <v>0.13653919240180615</v>
      </c>
    </row>
    <row r="19" spans="1:12" ht="12.75">
      <c r="A19" s="11"/>
      <c r="B19" s="4"/>
      <c r="C19" s="4"/>
      <c r="D19" s="4"/>
      <c r="E19" s="4"/>
      <c r="F19" s="4"/>
      <c r="G19" s="4"/>
      <c r="H19" s="4"/>
      <c r="I19" s="4"/>
      <c r="J19" s="12"/>
      <c r="K19" s="12"/>
      <c r="L19" s="12"/>
    </row>
    <row r="20" spans="1:12" ht="12.75">
      <c r="A20" s="11"/>
      <c r="B20" s="4"/>
      <c r="C20" s="4"/>
      <c r="D20" s="4"/>
      <c r="E20" s="4"/>
      <c r="F20" s="4"/>
      <c r="G20" s="4"/>
      <c r="H20" s="4"/>
      <c r="I20" s="4"/>
      <c r="J20" s="12"/>
      <c r="K20" s="12"/>
      <c r="L20" s="12"/>
    </row>
    <row r="21" spans="1:12" ht="12.75">
      <c r="A21" s="11"/>
      <c r="B21" s="4"/>
      <c r="C21" s="4"/>
      <c r="D21" s="4"/>
      <c r="E21" s="4"/>
      <c r="F21" s="4"/>
      <c r="G21" s="4"/>
      <c r="H21" s="4"/>
      <c r="I21" s="4"/>
      <c r="J21" s="12"/>
      <c r="K21" s="12"/>
      <c r="L21" s="12"/>
    </row>
  </sheetData>
  <sheetProtection selectLockedCells="1"/>
  <mergeCells count="3">
    <mergeCell ref="B2:J2"/>
    <mergeCell ref="B1:E1"/>
    <mergeCell ref="F1:G1"/>
  </mergeCells>
  <conditionalFormatting sqref="J4:J15">
    <cfRule type="cellIs" priority="1" dxfId="0" operator="between" stopIfTrue="1">
      <formula>1.2</formula>
      <formula>1</formula>
    </cfRule>
    <cfRule type="cellIs" priority="2" dxfId="1" operator="between" stopIfTrue="1">
      <formula>0.99</formula>
      <formula>0</formula>
    </cfRule>
  </conditionalFormatting>
  <conditionalFormatting sqref="I4:I15">
    <cfRule type="cellIs" priority="3" dxfId="1" operator="between" stopIfTrue="1">
      <formula>0.64</formula>
      <formula>0</formula>
    </cfRule>
  </conditionalFormatting>
  <conditionalFormatting sqref="K4:L15">
    <cfRule type="cellIs" priority="4" dxfId="1" operator="lessThan" stopIfTrue="1">
      <formula>1.2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37">
      <selection activeCell="S95" sqref="S9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P7" sqref="P7"/>
    </sheetView>
  </sheetViews>
  <sheetFormatPr defaultColWidth="9.00390625" defaultRowHeight="12.75"/>
  <cols>
    <col min="1" max="1" width="20.375" style="0" customWidth="1"/>
    <col min="2" max="13" width="4.625" style="0" customWidth="1"/>
  </cols>
  <sheetData>
    <row r="1" spans="1:13" ht="28.5" thickBot="1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3.5" thickBot="1">
      <c r="A2" s="14" t="s">
        <v>23</v>
      </c>
      <c r="B2" s="58"/>
      <c r="C2" s="59"/>
      <c r="D2" s="59"/>
      <c r="E2" s="59"/>
      <c r="F2" s="59"/>
      <c r="G2" s="59"/>
      <c r="H2" s="60"/>
      <c r="I2" s="15" t="s">
        <v>24</v>
      </c>
      <c r="J2" s="16" t="s">
        <v>25</v>
      </c>
      <c r="K2" s="17" t="s">
        <v>26</v>
      </c>
      <c r="L2" s="18" t="s">
        <v>27</v>
      </c>
      <c r="M2" s="19"/>
    </row>
    <row r="3" spans="1:13" ht="15.75" thickBot="1">
      <c r="A3" s="61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13.5" thickBot="1">
      <c r="A4" s="20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>
      <c r="A5" s="21" t="s">
        <v>30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3.5" thickBot="1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 thickBot="1">
      <c r="A7" s="20" t="s">
        <v>32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3.5" thickBot="1">
      <c r="A8" s="20" t="s">
        <v>33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3.5" thickBot="1">
      <c r="A9" s="20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3.5" thickBot="1">
      <c r="A10" s="20" t="s">
        <v>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3.5" thickBot="1">
      <c r="A11" s="20" t="s">
        <v>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.75" thickBot="1">
      <c r="A12" s="64" t="s">
        <v>84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3.5" thickBot="1">
      <c r="A13" s="22" t="s">
        <v>37</v>
      </c>
      <c r="B13" s="23" t="s">
        <v>38</v>
      </c>
      <c r="C13" s="23" t="s">
        <v>39</v>
      </c>
      <c r="D13" s="23" t="s">
        <v>40</v>
      </c>
      <c r="E13" s="23" t="s">
        <v>41</v>
      </c>
      <c r="F13" s="23" t="s">
        <v>42</v>
      </c>
      <c r="G13" s="23" t="s">
        <v>43</v>
      </c>
      <c r="H13" s="23" t="s">
        <v>44</v>
      </c>
      <c r="I13" s="23" t="s">
        <v>45</v>
      </c>
      <c r="J13" s="23" t="s">
        <v>46</v>
      </c>
      <c r="K13" s="23" t="s">
        <v>47</v>
      </c>
      <c r="L13" s="23" t="s">
        <v>48</v>
      </c>
      <c r="M13" s="23" t="s">
        <v>49</v>
      </c>
    </row>
    <row r="14" spans="1:13" ht="13.5" thickBot="1">
      <c r="A14" s="24" t="s">
        <v>31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3.5" thickBot="1">
      <c r="A15" s="24" t="s">
        <v>50</v>
      </c>
      <c r="B15" s="26">
        <f>Таблица!G4</f>
        <v>30</v>
      </c>
      <c r="C15" s="26">
        <f>Таблица!G5</f>
        <v>30</v>
      </c>
      <c r="D15" s="26">
        <f>Таблица!G6</f>
        <v>26</v>
      </c>
      <c r="E15" s="26">
        <f>Таблица!G7</f>
        <v>27.3333333333333</v>
      </c>
      <c r="F15" s="26">
        <f>Таблица!G8</f>
        <v>27.3333333333333</v>
      </c>
      <c r="G15" s="26">
        <f>Таблица!G9</f>
        <v>27.3333333333333</v>
      </c>
      <c r="H15" s="26">
        <f>Таблица!G10</f>
        <v>27.3333333333333</v>
      </c>
      <c r="I15" s="26">
        <f>Таблица!G11</f>
        <v>27.3333333333333</v>
      </c>
      <c r="J15" s="26">
        <f>Таблица!G12</f>
        <v>27.3333333333333</v>
      </c>
      <c r="K15" s="26">
        <f>Таблица!G13</f>
        <v>27.3333333333333</v>
      </c>
      <c r="L15" s="26">
        <f>Таблица!G14</f>
        <v>27.3333333333333</v>
      </c>
      <c r="M15" s="26">
        <f>Таблица!G15</f>
        <v>27.3333333333333</v>
      </c>
    </row>
    <row r="16" spans="1:13" ht="27" thickBot="1">
      <c r="A16" s="24" t="s">
        <v>91</v>
      </c>
      <c r="B16" s="26">
        <f>Таблица!H4</f>
        <v>10</v>
      </c>
      <c r="C16" s="26">
        <f>Таблица!H5</f>
        <v>8</v>
      </c>
      <c r="D16" s="26">
        <f>Таблица!H6</f>
        <v>8</v>
      </c>
      <c r="E16" s="26">
        <f>Таблица!H7</f>
        <v>7</v>
      </c>
      <c r="F16" s="26">
        <f>Таблица!H8</f>
        <v>8</v>
      </c>
      <c r="G16" s="26">
        <f>Таблица!H9</f>
        <v>9</v>
      </c>
      <c r="H16" s="26">
        <f>Таблица!H10</f>
        <v>6.8</v>
      </c>
      <c r="I16" s="26">
        <f>Таблица!H11</f>
        <v>6.5</v>
      </c>
      <c r="J16" s="26">
        <f>Таблица!H12</f>
        <v>8</v>
      </c>
      <c r="K16" s="26">
        <f>Таблица!H13</f>
        <v>7</v>
      </c>
      <c r="L16" s="26">
        <f>Таблица!H14</f>
        <v>7</v>
      </c>
      <c r="M16" s="26">
        <f>Таблица!H15</f>
        <v>10</v>
      </c>
    </row>
    <row r="17" spans="1:13" ht="13.5" thickBot="1">
      <c r="A17" s="24" t="s">
        <v>51</v>
      </c>
      <c r="B17" s="25">
        <f>Таблица!D4</f>
        <v>72.5</v>
      </c>
      <c r="C17" s="25">
        <f>Таблица!D5</f>
        <v>72.5</v>
      </c>
      <c r="D17" s="25">
        <f>Таблица!D6</f>
        <v>72.5</v>
      </c>
      <c r="E17" s="25">
        <f>Таблица!D7</f>
        <v>72.5</v>
      </c>
      <c r="F17" s="25">
        <f>Таблица!D8</f>
        <v>72.5</v>
      </c>
      <c r="G17" s="25">
        <f>Таблица!D9</f>
        <v>72.5</v>
      </c>
      <c r="H17" s="25">
        <f>Таблица!D10</f>
        <v>72.5</v>
      </c>
      <c r="I17" s="25">
        <f>Таблица!D11</f>
        <v>72.5</v>
      </c>
      <c r="J17" s="25">
        <f>Таблица!D12</f>
        <v>72.5</v>
      </c>
      <c r="K17" s="25">
        <f>Таблица!D13</f>
        <v>72.5</v>
      </c>
      <c r="L17" s="25">
        <f>Таблица!D14</f>
        <v>72.5</v>
      </c>
      <c r="M17" s="25">
        <f>Таблица!D15</f>
        <v>72.5</v>
      </c>
    </row>
    <row r="18" spans="1:13" ht="13.5" thickBot="1">
      <c r="A18" s="24" t="s">
        <v>52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3.5" thickBot="1">
      <c r="A19" s="24" t="s">
        <v>32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3.5" thickBot="1">
      <c r="A20" s="24" t="s">
        <v>53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3.5" thickBot="1">
      <c r="A21" s="24" t="s">
        <v>34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3.5" thickBot="1">
      <c r="A22" s="24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3.5" thickBot="1">
      <c r="A23" s="24" t="s">
        <v>36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3.5" thickBot="1">
      <c r="A24" s="24" t="s">
        <v>54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3.5" thickBot="1">
      <c r="A25" s="24" t="s">
        <v>55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3.5" thickBot="1">
      <c r="A26" s="24" t="s">
        <v>56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3.5" thickBot="1">
      <c r="A27" s="24" t="s">
        <v>57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3.5" thickBot="1">
      <c r="A28" s="24" t="s">
        <v>58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3.5" thickBot="1">
      <c r="A29" s="24" t="s">
        <v>59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3.5" thickBot="1">
      <c r="A30" s="24" t="s">
        <v>60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3.5" thickBot="1">
      <c r="A31" s="24" t="s">
        <v>61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3.5" thickBot="1">
      <c r="A32" s="24" t="s">
        <v>62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3.5" thickBot="1">
      <c r="A33" s="24" t="s">
        <v>63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3.5" thickBo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3.5" thickBot="1">
      <c r="A35" s="24" t="s">
        <v>65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3.5" thickBot="1">
      <c r="A36" s="24" t="s">
        <v>66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3.5" thickBot="1">
      <c r="A37" s="27" t="s">
        <v>90</v>
      </c>
      <c r="B37" s="28">
        <f>Таблица!K4</f>
        <v>1.1326534531808539</v>
      </c>
      <c r="C37" s="28">
        <f>Таблица!K5</f>
        <v>1.3879899102281439</v>
      </c>
      <c r="D37" s="28">
        <f>Таблица!K6</f>
        <v>1.2074487198665513</v>
      </c>
      <c r="E37" s="28">
        <f>Таблица!K7</f>
        <v>1.3995695606849872</v>
      </c>
      <c r="F37" s="28">
        <f>Таблица!K8</f>
        <v>1.2652319993284762</v>
      </c>
      <c r="G37" s="28">
        <f>Таблица!K9</f>
        <v>1.1479536886209252</v>
      </c>
      <c r="H37" s="28">
        <f>Таблица!K10</f>
        <v>1.4230938435828309</v>
      </c>
      <c r="I37" s="28">
        <f>Таблица!K11</f>
        <v>1.4665486189416588</v>
      </c>
      <c r="J37" s="28">
        <f>Таблица!K12</f>
        <v>1.258254707486592</v>
      </c>
      <c r="K37" s="28">
        <f>Таблица!K13</f>
        <v>1.3886532444528594</v>
      </c>
      <c r="L37" s="28">
        <f>Таблица!K14</f>
        <v>1.3868338584141708</v>
      </c>
      <c r="M37" s="28">
        <f>Таблица!K15</f>
        <v>1.0358277035829542</v>
      </c>
    </row>
    <row r="38" spans="1:13" ht="13.5" thickBot="1">
      <c r="A38" s="24" t="s">
        <v>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3.5" thickBot="1">
      <c r="A39" s="24" t="s">
        <v>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3.5" thickBot="1">
      <c r="A40" s="24" t="s">
        <v>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3.5" thickBot="1">
      <c r="A41" s="24" t="s">
        <v>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3.5" thickBot="1">
      <c r="A42" s="24" t="s">
        <v>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3.5" thickBot="1">
      <c r="A43" s="25" t="s">
        <v>72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3.5" thickBot="1">
      <c r="A44" s="25" t="s">
        <v>73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.75" thickBot="1">
      <c r="A45" s="49" t="s">
        <v>74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</row>
    <row r="46" spans="1:13" ht="13.5" thickBot="1">
      <c r="A46" s="29" t="s">
        <v>75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3.5" thickBot="1">
      <c r="A47" s="29" t="s">
        <v>76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3.5" thickBot="1">
      <c r="A48" s="29" t="s">
        <v>77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3.5" thickBot="1">
      <c r="A49" s="29" t="s">
        <v>78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.75" thickBot="1">
      <c r="A50" s="52" t="s">
        <v>79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</row>
    <row r="51" spans="1:13" ht="13.5" thickBot="1">
      <c r="A51" s="30" t="s">
        <v>80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3.5" thickBot="1">
      <c r="A52" s="30" t="s">
        <v>81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3.5" thickBot="1">
      <c r="A53" s="30" t="s">
        <v>82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3.5" thickBot="1">
      <c r="A54" s="30" t="s">
        <v>83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</sheetData>
  <mergeCells count="6">
    <mergeCell ref="A45:M45"/>
    <mergeCell ref="A50:M50"/>
    <mergeCell ref="A1:M1"/>
    <mergeCell ref="B2:H2"/>
    <mergeCell ref="A3:M3"/>
    <mergeCell ref="A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day</cp:lastModifiedBy>
  <dcterms:created xsi:type="dcterms:W3CDTF">2002-08-15T09:35:20Z</dcterms:created>
  <dcterms:modified xsi:type="dcterms:W3CDTF">2011-04-18T10:57:23Z</dcterms:modified>
  <cp:category/>
  <cp:version/>
  <cp:contentType/>
  <cp:contentStatus/>
</cp:coreProperties>
</file>